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de Obra" sheetId="1" state="visible" r:id="rId1"/>
    <sheet xmlns:r="http://schemas.openxmlformats.org/officeDocument/2006/relationships" name="Categorías" sheetId="2" state="visible" r:id="rId2"/>
    <sheet xmlns:r="http://schemas.openxmlformats.org/officeDocument/2006/relationships" name="Catálogo Materiales" sheetId="3" state="visible" r:id="rId3"/>
    <sheet xmlns:r="http://schemas.openxmlformats.org/officeDocument/2006/relationships" name="Mano de Obra" sheetId="4" state="visible" r:id="rId4"/>
    <sheet xmlns:r="http://schemas.openxmlformats.org/officeDocument/2006/relationships" name="Resumen Ejecutivo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€"/>
    <numFmt numFmtId="165" formatCode="0&quot;%&quot;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b val="1"/>
      <color rgb="00FFFFFF"/>
      <sz val="11"/>
    </font>
    <font>
      <name val="Arial"/>
      <b val="1"/>
      <sz val="10"/>
    </font>
    <font>
      <name val="Arial"/>
      <b val="1"/>
      <color rgb="00FFFFFF"/>
      <sz val="10"/>
    </font>
    <font>
      <name val="Arial"/>
      <b val="1"/>
      <sz val="11"/>
    </font>
    <font>
      <name val="Arial"/>
      <b val="1"/>
      <color rgb="00FFFFFF"/>
      <sz val="12"/>
    </font>
    <font>
      <name val="Arial"/>
      <b val="1"/>
      <color rgb="00FFFFFF"/>
      <sz val="16"/>
    </font>
    <font>
      <name val="Arial"/>
      <b val="1"/>
      <sz val="16"/>
    </font>
    <font>
      <name val="Arial"/>
      <b val="1"/>
      <color rgb="00FFFFFF"/>
      <sz val="14"/>
    </font>
    <font>
      <name val="Arial"/>
      <sz val="10"/>
    </font>
    <font>
      <name val="Arial"/>
      <b val="1"/>
      <color rgb="001E3A8A"/>
      <sz val="11"/>
    </font>
    <font>
      <name val="Arial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164" fontId="0" fillId="0" borderId="0" pivotButton="0" quotePrefix="0" xfId="0"/>
    <xf numFmtId="0" fontId="4" fillId="2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4" fontId="0" fillId="0" borderId="1" pivotButton="0" quotePrefix="0" xfId="0"/>
    <xf numFmtId="165" fontId="0" fillId="0" borderId="1" applyAlignment="1" pivotButton="0" quotePrefix="0" xfId="0">
      <alignment horizontal="center" vertical="center"/>
    </xf>
    <xf numFmtId="164" fontId="3" fillId="0" borderId="1" pivotButton="0" quotePrefix="0" xfId="0"/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4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164" fontId="0" fillId="4" borderId="1" pivotButton="0" quotePrefix="0" xfId="0"/>
    <xf numFmtId="165" fontId="0" fillId="4" borderId="1" applyAlignment="1" pivotButton="0" quotePrefix="0" xfId="0">
      <alignment horizontal="center" vertical="center"/>
    </xf>
    <xf numFmtId="164" fontId="3" fillId="4" borderId="1" pivotButton="0" quotePrefix="0" xfId="0"/>
    <xf numFmtId="0" fontId="0" fillId="4" borderId="1" pivotButton="0" quotePrefix="0" xfId="0"/>
    <xf numFmtId="165" fontId="0" fillId="4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5" fillId="3" borderId="2" applyAlignment="1" pivotButton="0" quotePrefix="0" xfId="0">
      <alignment horizontal="right" vertical="center"/>
    </xf>
    <xf numFmtId="164" fontId="5" fillId="4" borderId="2" pivotButton="0" quotePrefix="0" xfId="0"/>
    <xf numFmtId="0" fontId="6" fillId="5" borderId="2" applyAlignment="1" pivotButton="0" quotePrefix="0" xfId="0">
      <alignment horizontal="right" vertical="center"/>
    </xf>
    <xf numFmtId="164" fontId="6" fillId="5" borderId="2" pivotButton="0" quotePrefix="0" xfId="0"/>
    <xf numFmtId="0" fontId="3" fillId="6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/>
    </xf>
    <xf numFmtId="0" fontId="4" fillId="3" borderId="2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0" fontId="0" fillId="4" borderId="1" applyAlignment="1" pivotButton="0" quotePrefix="0" xfId="0">
      <alignment horizontal="center" vertical="center"/>
    </xf>
    <xf numFmtId="0" fontId="2" fillId="5" borderId="2" applyAlignment="1" pivotButton="0" quotePrefix="0" xfId="0">
      <alignment horizontal="left" vertical="center"/>
    </xf>
    <xf numFmtId="164" fontId="2" fillId="5" borderId="2" applyAlignment="1" pivotButton="0" quotePrefix="0" xfId="0">
      <alignment horizontal="right" vertical="center"/>
    </xf>
    <xf numFmtId="0" fontId="2" fillId="5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center" vertical="center"/>
    </xf>
    <xf numFmtId="164" fontId="8" fillId="0" borderId="2" applyAlignment="1" pivotButton="0" quotePrefix="0" xfId="0">
      <alignment horizontal="center" vertical="center"/>
    </xf>
    <xf numFmtId="0" fontId="6" fillId="3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6" fillId="2" borderId="2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 por Categorías</a:t>
            </a:r>
          </a:p>
        </rich>
      </tx>
    </title>
    <plotArea>
      <pieChart>
        <varyColors val="1"/>
        <ser>
          <idx val="0"/>
          <order val="0"/>
          <tx>
            <strRef>
              <f>'Categorías'!D2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'Categorías'!$A$3:$A$12</f>
            </numRef>
          </cat>
          <val>
            <numRef>
              <f>'Categorías'!$D$3:$D$12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35" customWidth="1" min="3" max="3"/>
    <col width="10" customWidth="1" min="4" max="4"/>
    <col width="10" customWidth="1" min="5" max="5"/>
    <col width="12" customWidth="1" min="6" max="6"/>
    <col width="12" customWidth="1" min="7" max="7"/>
    <col width="8" customWidth="1" min="8" max="8"/>
    <col width="12" customWidth="1" min="9" max="9"/>
    <col width="12" customWidth="1" min="10" max="10"/>
    <col width="25" customWidth="1" min="11" max="11"/>
  </cols>
  <sheetData>
    <row r="1" ht="35" customHeight="1">
      <c r="A1" s="1" t="inlineStr">
        <is>
          <t>PRESUPUESTO DE OBRAS Y REFORMAS</t>
        </is>
      </c>
    </row>
    <row r="2" ht="25" customHeight="1">
      <c r="A2" s="2" t="inlineStr">
        <is>
          <t>Nombre del Proyecto:</t>
        </is>
      </c>
      <c r="B2" s="3" t="n"/>
      <c r="E2" t="inlineStr">
        <is>
          <t>05/02/2026</t>
        </is>
      </c>
    </row>
    <row r="3" ht="25" customHeight="1">
      <c r="A3" s="2" t="inlineStr">
        <is>
          <t>Cliente:</t>
        </is>
      </c>
      <c r="B3" s="3" t="n"/>
    </row>
    <row r="4" ht="25" customHeight="1">
      <c r="A4" s="2" t="inlineStr">
        <is>
          <t>Dirección:</t>
        </is>
      </c>
      <c r="B4" s="3" t="n"/>
    </row>
    <row r="5" ht="25" customHeight="1">
      <c r="A5" s="2" t="inlineStr">
        <is>
          <t>Fecha:</t>
        </is>
      </c>
      <c r="B5" s="3" t="n"/>
    </row>
    <row r="6" ht="25" customHeight="1">
      <c r="A6" s="2" t="inlineStr">
        <is>
          <t>Presupuesto Máximo:</t>
        </is>
      </c>
      <c r="B6" s="3" t="n"/>
      <c r="E6" s="4" t="n">
        <v>0</v>
      </c>
    </row>
    <row r="8" ht="30" customHeight="1">
      <c r="A8" s="5" t="inlineStr">
        <is>
          <t>Partida</t>
        </is>
      </c>
      <c r="B8" s="5" t="inlineStr">
        <is>
          <t>Categoría</t>
        </is>
      </c>
      <c r="C8" s="5" t="inlineStr">
        <is>
          <t>Descripción</t>
        </is>
      </c>
      <c r="D8" s="5" t="inlineStr">
        <is>
          <t>Unidad</t>
        </is>
      </c>
      <c r="E8" s="5" t="inlineStr">
        <is>
          <t>Cantidad</t>
        </is>
      </c>
      <c r="F8" s="5" t="inlineStr">
        <is>
          <t>Precio Unit.</t>
        </is>
      </c>
      <c r="G8" s="5" t="inlineStr">
        <is>
          <t>Subtotal</t>
        </is>
      </c>
      <c r="H8" s="5" t="inlineStr">
        <is>
          <t>IVA %</t>
        </is>
      </c>
      <c r="I8" s="5" t="inlineStr">
        <is>
          <t>IVA</t>
        </is>
      </c>
      <c r="J8" s="5" t="inlineStr">
        <is>
          <t>Total</t>
        </is>
      </c>
      <c r="K8" s="5" t="inlineStr">
        <is>
          <t>Notas</t>
        </is>
      </c>
    </row>
    <row r="9">
      <c r="A9" s="6" t="n">
        <v>1</v>
      </c>
      <c r="B9" s="6" t="inlineStr">
        <is>
          <t>Demolición y Derribos</t>
        </is>
      </c>
      <c r="C9" s="3" t="inlineStr">
        <is>
          <t>Demolición de tabiques no portantes</t>
        </is>
      </c>
      <c r="D9" s="6" t="inlineStr">
        <is>
          <t>m²</t>
        </is>
      </c>
      <c r="E9" s="7" t="n">
        <v>15</v>
      </c>
      <c r="F9" s="8" t="n">
        <v>25.5</v>
      </c>
      <c r="G9" s="9">
        <f>E9*F9</f>
        <v/>
      </c>
      <c r="H9" s="10" t="n">
        <v>21</v>
      </c>
      <c r="I9" s="9">
        <f>G9*(H9/100)</f>
        <v/>
      </c>
      <c r="J9" s="11">
        <f>G9+I9</f>
        <v/>
      </c>
      <c r="K9" s="3" t="n"/>
    </row>
    <row r="10">
      <c r="A10" s="12" t="n">
        <v>2</v>
      </c>
      <c r="B10" s="12" t="inlineStr">
        <is>
          <t>Demolición y Derribos</t>
        </is>
      </c>
      <c r="C10" s="13" t="inlineStr">
        <is>
          <t>Retirada de escombros</t>
        </is>
      </c>
      <c r="D10" s="12" t="inlineStr">
        <is>
          <t>m³</t>
        </is>
      </c>
      <c r="E10" s="14" t="n">
        <v>8</v>
      </c>
      <c r="F10" s="15" t="n">
        <v>35</v>
      </c>
      <c r="G10" s="16">
        <f>E10*F10</f>
        <v/>
      </c>
      <c r="H10" s="17" t="n">
        <v>21</v>
      </c>
      <c r="I10" s="16">
        <f>G10*(H10/100)</f>
        <v/>
      </c>
      <c r="J10" s="18">
        <f>G10+I10</f>
        <v/>
      </c>
      <c r="K10" s="13" t="n"/>
    </row>
    <row r="11">
      <c r="A11" s="6" t="n">
        <v>3</v>
      </c>
      <c r="B11" s="6" t="inlineStr">
        <is>
          <t>Albañilería</t>
        </is>
      </c>
      <c r="C11" s="3" t="inlineStr">
        <is>
          <t>Levantamiento de tabique ladrillo</t>
        </is>
      </c>
      <c r="D11" s="6" t="inlineStr">
        <is>
          <t>m²</t>
        </is>
      </c>
      <c r="E11" s="7" t="n">
        <v>20</v>
      </c>
      <c r="F11" s="8" t="n">
        <v>45</v>
      </c>
      <c r="G11" s="9">
        <f>E11*F11</f>
        <v/>
      </c>
      <c r="H11" s="10" t="n">
        <v>21</v>
      </c>
      <c r="I11" s="9">
        <f>G11*(H11/100)</f>
        <v/>
      </c>
      <c r="J11" s="11">
        <f>G11+I11</f>
        <v/>
      </c>
      <c r="K11" s="3" t="n"/>
    </row>
    <row r="12">
      <c r="A12" s="12" t="n">
        <v>4</v>
      </c>
      <c r="B12" s="12" t="inlineStr">
        <is>
          <t>Albañilería</t>
        </is>
      </c>
      <c r="C12" s="13" t="inlineStr">
        <is>
          <t>Enfoscado y enlucido paredes</t>
        </is>
      </c>
      <c r="D12" s="12" t="inlineStr">
        <is>
          <t>m²</t>
        </is>
      </c>
      <c r="E12" s="14" t="n">
        <v>50</v>
      </c>
      <c r="F12" s="15" t="n">
        <v>18.5</v>
      </c>
      <c r="G12" s="16">
        <f>E12*F12</f>
        <v/>
      </c>
      <c r="H12" s="17" t="n">
        <v>21</v>
      </c>
      <c r="I12" s="16">
        <f>G12*(H12/100)</f>
        <v/>
      </c>
      <c r="J12" s="18">
        <f>G12+I12</f>
        <v/>
      </c>
      <c r="K12" s="13" t="n"/>
    </row>
    <row r="13">
      <c r="A13" s="6" t="n">
        <v>5</v>
      </c>
      <c r="B13" s="6" t="inlineStr">
        <is>
          <t>Electricidad</t>
        </is>
      </c>
      <c r="C13" s="3" t="inlineStr">
        <is>
          <t>Punto de luz con cable y mecanismo</t>
        </is>
      </c>
      <c r="D13" s="6" t="inlineStr">
        <is>
          <t>ud</t>
        </is>
      </c>
      <c r="E13" s="7" t="n">
        <v>12</v>
      </c>
      <c r="F13" s="8" t="n">
        <v>55</v>
      </c>
      <c r="G13" s="9">
        <f>E13*F13</f>
        <v/>
      </c>
      <c r="H13" s="10" t="n">
        <v>21</v>
      </c>
      <c r="I13" s="9">
        <f>G13*(H13/100)</f>
        <v/>
      </c>
      <c r="J13" s="11">
        <f>G13+I13</f>
        <v/>
      </c>
      <c r="K13" s="3" t="n"/>
    </row>
    <row r="14">
      <c r="A14" s="12" t="n">
        <v>6</v>
      </c>
      <c r="B14" s="12" t="inlineStr">
        <is>
          <t>Electricidad</t>
        </is>
      </c>
      <c r="C14" s="13" t="inlineStr">
        <is>
          <t>Cuadro eléctrico 12 módulos</t>
        </is>
      </c>
      <c r="D14" s="12" t="inlineStr">
        <is>
          <t>ud</t>
        </is>
      </c>
      <c r="E14" s="14" t="n">
        <v>1</v>
      </c>
      <c r="F14" s="15" t="n">
        <v>280</v>
      </c>
      <c r="G14" s="16">
        <f>E14*F14</f>
        <v/>
      </c>
      <c r="H14" s="17" t="n">
        <v>21</v>
      </c>
      <c r="I14" s="16">
        <f>G14*(H14/100)</f>
        <v/>
      </c>
      <c r="J14" s="18">
        <f>G14+I14</f>
        <v/>
      </c>
      <c r="K14" s="13" t="n"/>
    </row>
    <row r="15">
      <c r="A15" s="6" t="n">
        <v>7</v>
      </c>
      <c r="B15" s="6" t="inlineStr">
        <is>
          <t>Fontanería</t>
        </is>
      </c>
      <c r="C15" s="3" t="inlineStr">
        <is>
          <t>Punto de agua fría/caliente</t>
        </is>
      </c>
      <c r="D15" s="6" t="inlineStr">
        <is>
          <t>ud</t>
        </is>
      </c>
      <c r="E15" s="7" t="n">
        <v>6</v>
      </c>
      <c r="F15" s="8" t="n">
        <v>85</v>
      </c>
      <c r="G15" s="9">
        <f>E15*F15</f>
        <v/>
      </c>
      <c r="H15" s="10" t="n">
        <v>21</v>
      </c>
      <c r="I15" s="9">
        <f>G15*(H15/100)</f>
        <v/>
      </c>
      <c r="J15" s="11">
        <f>G15+I15</f>
        <v/>
      </c>
      <c r="K15" s="3" t="n"/>
    </row>
    <row r="16">
      <c r="A16" s="12" t="n">
        <v>8</v>
      </c>
      <c r="B16" s="12" t="inlineStr">
        <is>
          <t>Fontanería</t>
        </is>
      </c>
      <c r="C16" s="13" t="inlineStr">
        <is>
          <t>Instalación sanitario completo</t>
        </is>
      </c>
      <c r="D16" s="12" t="inlineStr">
        <is>
          <t>ud</t>
        </is>
      </c>
      <c r="E16" s="14" t="n">
        <v>2</v>
      </c>
      <c r="F16" s="15" t="n">
        <v>320</v>
      </c>
      <c r="G16" s="16">
        <f>E16*F16</f>
        <v/>
      </c>
      <c r="H16" s="17" t="n">
        <v>21</v>
      </c>
      <c r="I16" s="16">
        <f>G16*(H16/100)</f>
        <v/>
      </c>
      <c r="J16" s="18">
        <f>G16+I16</f>
        <v/>
      </c>
      <c r="K16" s="13" t="n"/>
    </row>
    <row r="17">
      <c r="A17" s="6" t="n">
        <v>9</v>
      </c>
      <c r="B17" s="6" t="inlineStr">
        <is>
          <t>Carpintería</t>
        </is>
      </c>
      <c r="C17" s="3" t="inlineStr">
        <is>
          <t>Puerta interior lacada con premarco</t>
        </is>
      </c>
      <c r="D17" s="6" t="inlineStr">
        <is>
          <t>ud</t>
        </is>
      </c>
      <c r="E17" s="7" t="n">
        <v>3</v>
      </c>
      <c r="F17" s="8" t="n">
        <v>245</v>
      </c>
      <c r="G17" s="9">
        <f>E17*F17</f>
        <v/>
      </c>
      <c r="H17" s="10" t="n">
        <v>21</v>
      </c>
      <c r="I17" s="9">
        <f>G17*(H17/100)</f>
        <v/>
      </c>
      <c r="J17" s="11">
        <f>G17+I17</f>
        <v/>
      </c>
      <c r="K17" s="3" t="n"/>
    </row>
    <row r="18">
      <c r="A18" s="12" t="n">
        <v>10</v>
      </c>
      <c r="B18" s="12" t="inlineStr">
        <is>
          <t>Carpintería</t>
        </is>
      </c>
      <c r="C18" s="13" t="inlineStr">
        <is>
          <t>Ventana PVC doble acristalamiento</t>
        </is>
      </c>
      <c r="D18" s="12" t="inlineStr">
        <is>
          <t>m²</t>
        </is>
      </c>
      <c r="E18" s="14" t="n">
        <v>8</v>
      </c>
      <c r="F18" s="15" t="n">
        <v>180</v>
      </c>
      <c r="G18" s="16">
        <f>E18*F18</f>
        <v/>
      </c>
      <c r="H18" s="17" t="n">
        <v>21</v>
      </c>
      <c r="I18" s="16">
        <f>G18*(H18/100)</f>
        <v/>
      </c>
      <c r="J18" s="18">
        <f>G18+I18</f>
        <v/>
      </c>
      <c r="K18" s="13" t="n"/>
    </row>
    <row r="19">
      <c r="A19" s="6" t="n">
        <v>11</v>
      </c>
      <c r="B19" s="6" t="inlineStr">
        <is>
          <t>Pintura</t>
        </is>
      </c>
      <c r="C19" s="3" t="inlineStr">
        <is>
          <t>Pintura plástica lisa en paredes</t>
        </is>
      </c>
      <c r="D19" s="6" t="inlineStr">
        <is>
          <t>m²</t>
        </is>
      </c>
      <c r="E19" s="7" t="n">
        <v>120</v>
      </c>
      <c r="F19" s="8" t="n">
        <v>12.5</v>
      </c>
      <c r="G19" s="9">
        <f>E19*F19</f>
        <v/>
      </c>
      <c r="H19" s="10" t="n">
        <v>21</v>
      </c>
      <c r="I19" s="9">
        <f>G19*(H19/100)</f>
        <v/>
      </c>
      <c r="J19" s="11">
        <f>G19+I19</f>
        <v/>
      </c>
      <c r="K19" s="3" t="n"/>
    </row>
    <row r="20">
      <c r="A20" s="12" t="n">
        <v>12</v>
      </c>
      <c r="B20" s="12" t="inlineStr">
        <is>
          <t>Pintura</t>
        </is>
      </c>
      <c r="C20" s="13" t="inlineStr">
        <is>
          <t>Pintura esmalte en carpintería</t>
        </is>
      </c>
      <c r="D20" s="12" t="inlineStr">
        <is>
          <t>m²</t>
        </is>
      </c>
      <c r="E20" s="14" t="n">
        <v>15</v>
      </c>
      <c r="F20" s="15" t="n">
        <v>16</v>
      </c>
      <c r="G20" s="16">
        <f>E20*F20</f>
        <v/>
      </c>
      <c r="H20" s="17" t="n">
        <v>21</v>
      </c>
      <c r="I20" s="16">
        <f>G20*(H20/100)</f>
        <v/>
      </c>
      <c r="J20" s="18">
        <f>G20+I20</f>
        <v/>
      </c>
      <c r="K20" s="13" t="n"/>
    </row>
    <row r="21">
      <c r="A21" s="6" t="n">
        <v>13</v>
      </c>
      <c r="B21" s="6" t="inlineStr">
        <is>
          <t>Solados y Alicatados</t>
        </is>
      </c>
      <c r="C21" s="3" t="inlineStr">
        <is>
          <t>Solado gres porcelánico</t>
        </is>
      </c>
      <c r="D21" s="6" t="inlineStr">
        <is>
          <t>m²</t>
        </is>
      </c>
      <c r="E21" s="7" t="n">
        <v>45</v>
      </c>
      <c r="F21" s="8" t="n">
        <v>32</v>
      </c>
      <c r="G21" s="9">
        <f>E21*F21</f>
        <v/>
      </c>
      <c r="H21" s="10" t="n">
        <v>21</v>
      </c>
      <c r="I21" s="9">
        <f>G21*(H21/100)</f>
        <v/>
      </c>
      <c r="J21" s="11">
        <f>G21+I21</f>
        <v/>
      </c>
      <c r="K21" s="3" t="n"/>
    </row>
    <row r="22">
      <c r="A22" s="12" t="n">
        <v>14</v>
      </c>
      <c r="B22" s="12" t="inlineStr">
        <is>
          <t>Solados y Alicatados</t>
        </is>
      </c>
      <c r="C22" s="13" t="inlineStr">
        <is>
          <t>Alicatado azulejo baño</t>
        </is>
      </c>
      <c r="D22" s="12" t="inlineStr">
        <is>
          <t>m²</t>
        </is>
      </c>
      <c r="E22" s="14" t="n">
        <v>25</v>
      </c>
      <c r="F22" s="15" t="n">
        <v>28.5</v>
      </c>
      <c r="G22" s="16">
        <f>E22*F22</f>
        <v/>
      </c>
      <c r="H22" s="17" t="n">
        <v>21</v>
      </c>
      <c r="I22" s="16">
        <f>G22*(H22/100)</f>
        <v/>
      </c>
      <c r="J22" s="18">
        <f>G22+I22</f>
        <v/>
      </c>
      <c r="K22" s="13" t="n"/>
    </row>
    <row r="23">
      <c r="A23" s="6" t="n">
        <v>15</v>
      </c>
      <c r="B23" s="6" t="inlineStr">
        <is>
          <t>Climatización</t>
        </is>
      </c>
      <c r="C23" s="3" t="inlineStr">
        <is>
          <t>Instalación aire acondicionado split</t>
        </is>
      </c>
      <c r="D23" s="6" t="inlineStr">
        <is>
          <t>ud</t>
        </is>
      </c>
      <c r="E23" s="7" t="n">
        <v>2</v>
      </c>
      <c r="F23" s="8" t="n">
        <v>850</v>
      </c>
      <c r="G23" s="9">
        <f>E23*F23</f>
        <v/>
      </c>
      <c r="H23" s="10" t="n">
        <v>21</v>
      </c>
      <c r="I23" s="9">
        <f>G23*(H23/100)</f>
        <v/>
      </c>
      <c r="J23" s="11">
        <f>G23+I23</f>
        <v/>
      </c>
      <c r="K23" s="3" t="n"/>
    </row>
    <row r="24">
      <c r="A24" s="19" t="n"/>
      <c r="B24" s="19" t="n"/>
      <c r="C24" s="19" t="n"/>
      <c r="D24" s="19" t="n"/>
      <c r="E24" s="19" t="n"/>
      <c r="F24" s="19" t="n"/>
      <c r="G24" s="16">
        <f>IF(E24="","",E24*F24)</f>
        <v/>
      </c>
      <c r="H24" s="20" t="n">
        <v>21</v>
      </c>
      <c r="I24" s="16">
        <f>IF(G24="","",G24*(H24/100))</f>
        <v/>
      </c>
      <c r="J24" s="16">
        <f>IF(G24="","",G24+I24)</f>
        <v/>
      </c>
      <c r="K24" s="19" t="n"/>
    </row>
    <row r="25">
      <c r="A25" s="21" t="n"/>
      <c r="B25" s="21" t="n"/>
      <c r="C25" s="21" t="n"/>
      <c r="D25" s="21" t="n"/>
      <c r="E25" s="21" t="n"/>
      <c r="F25" s="21" t="n"/>
      <c r="G25" s="9">
        <f>IF(E25="","",E25*F25)</f>
        <v/>
      </c>
      <c r="H25" s="22" t="n">
        <v>21</v>
      </c>
      <c r="I25" s="9">
        <f>IF(G25="","",G25*(H25/100))</f>
        <v/>
      </c>
      <c r="J25" s="9">
        <f>IF(G25="","",G25+I25)</f>
        <v/>
      </c>
      <c r="K25" s="21" t="n"/>
    </row>
    <row r="26">
      <c r="A26" s="19" t="n"/>
      <c r="B26" s="19" t="n"/>
      <c r="C26" s="19" t="n"/>
      <c r="D26" s="19" t="n"/>
      <c r="E26" s="19" t="n"/>
      <c r="F26" s="19" t="n"/>
      <c r="G26" s="16">
        <f>IF(E26="","",E26*F26)</f>
        <v/>
      </c>
      <c r="H26" s="20" t="n">
        <v>21</v>
      </c>
      <c r="I26" s="16">
        <f>IF(G26="","",G26*(H26/100))</f>
        <v/>
      </c>
      <c r="J26" s="16">
        <f>IF(G26="","",G26+I26)</f>
        <v/>
      </c>
      <c r="K26" s="19" t="n"/>
    </row>
    <row r="27">
      <c r="A27" s="21" t="n"/>
      <c r="B27" s="21" t="n"/>
      <c r="C27" s="21" t="n"/>
      <c r="D27" s="21" t="n"/>
      <c r="E27" s="21" t="n"/>
      <c r="F27" s="21" t="n"/>
      <c r="G27" s="9">
        <f>IF(E27="","",E27*F27)</f>
        <v/>
      </c>
      <c r="H27" s="22" t="n">
        <v>21</v>
      </c>
      <c r="I27" s="9">
        <f>IF(G27="","",G27*(H27/100))</f>
        <v/>
      </c>
      <c r="J27" s="9">
        <f>IF(G27="","",G27+I27)</f>
        <v/>
      </c>
      <c r="K27" s="21" t="n"/>
    </row>
    <row r="28">
      <c r="A28" s="19" t="n"/>
      <c r="B28" s="19" t="n"/>
      <c r="C28" s="19" t="n"/>
      <c r="D28" s="19" t="n"/>
      <c r="E28" s="19" t="n"/>
      <c r="F28" s="19" t="n"/>
      <c r="G28" s="16">
        <f>IF(E28="","",E28*F28)</f>
        <v/>
      </c>
      <c r="H28" s="20" t="n">
        <v>21</v>
      </c>
      <c r="I28" s="16">
        <f>IF(G28="","",G28*(H28/100))</f>
        <v/>
      </c>
      <c r="J28" s="16">
        <f>IF(G28="","",G28+I28)</f>
        <v/>
      </c>
      <c r="K28" s="19" t="n"/>
    </row>
    <row r="31">
      <c r="A31" s="23" t="inlineStr">
        <is>
          <t>SUBTOTAL (Sin IVA)</t>
        </is>
      </c>
      <c r="G31" s="24">
        <f>SUM(G9:G30)</f>
        <v/>
      </c>
    </row>
    <row r="32">
      <c r="A32" s="23" t="inlineStr">
        <is>
          <t>TOTAL IVA</t>
        </is>
      </c>
      <c r="G32" s="24">
        <f>SUM(I9:I30)</f>
        <v/>
      </c>
    </row>
    <row r="33" ht="30" customHeight="1">
      <c r="A33" s="25" t="inlineStr">
        <is>
          <t>TOTAL PRESUPUESTO</t>
        </is>
      </c>
      <c r="G33" s="26">
        <f>G31+G32</f>
        <v/>
      </c>
    </row>
    <row r="35">
      <c r="A35" s="27" t="inlineStr">
        <is>
          <t>Diferencia vs Presupuesto Máximo</t>
        </is>
      </c>
      <c r="G35" s="11">
        <f>E6-G33</f>
        <v/>
      </c>
    </row>
  </sheetData>
  <mergeCells count="10">
    <mergeCell ref="A1:K1"/>
    <mergeCell ref="A2:D2"/>
    <mergeCell ref="B3:D3"/>
    <mergeCell ref="B4:D4"/>
    <mergeCell ref="B5:D5"/>
    <mergeCell ref="B6:D6"/>
    <mergeCell ref="A31:F31"/>
    <mergeCell ref="A32:F32"/>
    <mergeCell ref="A33:F33"/>
    <mergeCell ref="A35:F35"/>
  </mergeCells>
  <dataValidations count="2">
    <dataValidation sqref="B9:B30" showErrorMessage="1" showInputMessage="1" allowBlank="1" type="list">
      <formula1>"Demolición y Derribos,Albañilería,Electricidad,Fontanería,Carpintería,Pintura,Solados y Alicatados,Climatización,Cerrajería,Otros"</formula1>
    </dataValidation>
    <dataValidation sqref="D9:D30" showErrorMessage="1" showInputMessage="1" allowBlank="1" type="list">
      <formula1>"ud,m²,m³,ml,kg,h"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</cols>
  <sheetData>
    <row r="1" ht="30" customHeight="1">
      <c r="A1" s="28" t="inlineStr">
        <is>
          <t>ANÁLISIS POR CATEGORÍAS</t>
        </is>
      </c>
    </row>
    <row r="2">
      <c r="A2" s="29" t="inlineStr">
        <is>
          <t>Categoría</t>
        </is>
      </c>
      <c r="B2" s="29" t="inlineStr">
        <is>
          <t>Subtotal</t>
        </is>
      </c>
      <c r="C2" s="29" t="inlineStr">
        <is>
          <t>IVA</t>
        </is>
      </c>
      <c r="D2" s="29" t="inlineStr">
        <is>
          <t>Total</t>
        </is>
      </c>
      <c r="E2" s="29" t="inlineStr">
        <is>
          <t>% del Total</t>
        </is>
      </c>
    </row>
    <row r="3">
      <c r="A3" s="30" t="inlineStr">
        <is>
          <t>Demolición y Derribos</t>
        </is>
      </c>
      <c r="B3" s="31">
        <f>SUMIF(Presupuesto de Obra!B:B,A3,Presupuesto de Obra!G:G)</f>
        <v/>
      </c>
      <c r="C3" s="31">
        <f>B3*0.21</f>
        <v/>
      </c>
      <c r="D3" s="32">
        <f>B3+C3</f>
        <v/>
      </c>
      <c r="E3" s="33">
        <f>IF($D$13=0,0,D3/$D$13)</f>
        <v/>
      </c>
    </row>
    <row r="4">
      <c r="A4" s="34" t="inlineStr">
        <is>
          <t>Albañilería</t>
        </is>
      </c>
      <c r="B4" s="35">
        <f>SUMIF(Presupuesto de Obra!B:B,A4,Presupuesto de Obra!G:G)</f>
        <v/>
      </c>
      <c r="C4" s="35">
        <f>B4*0.21</f>
        <v/>
      </c>
      <c r="D4" s="36">
        <f>B4+C4</f>
        <v/>
      </c>
      <c r="E4" s="37">
        <f>IF($D$13=0,0,D4/$D$13)</f>
        <v/>
      </c>
    </row>
    <row r="5">
      <c r="A5" s="30" t="inlineStr">
        <is>
          <t>Electricidad</t>
        </is>
      </c>
      <c r="B5" s="31">
        <f>SUMIF(Presupuesto de Obra!B:B,A5,Presupuesto de Obra!G:G)</f>
        <v/>
      </c>
      <c r="C5" s="31">
        <f>B5*0.21</f>
        <v/>
      </c>
      <c r="D5" s="32">
        <f>B5+C5</f>
        <v/>
      </c>
      <c r="E5" s="33">
        <f>IF($D$13=0,0,D5/$D$13)</f>
        <v/>
      </c>
    </row>
    <row r="6">
      <c r="A6" s="34" t="inlineStr">
        <is>
          <t>Fontanería</t>
        </is>
      </c>
      <c r="B6" s="35">
        <f>SUMIF(Presupuesto de Obra!B:B,A6,Presupuesto de Obra!G:G)</f>
        <v/>
      </c>
      <c r="C6" s="35">
        <f>B6*0.21</f>
        <v/>
      </c>
      <c r="D6" s="36">
        <f>B6+C6</f>
        <v/>
      </c>
      <c r="E6" s="37">
        <f>IF($D$13=0,0,D6/$D$13)</f>
        <v/>
      </c>
    </row>
    <row r="7">
      <c r="A7" s="30" t="inlineStr">
        <is>
          <t>Carpintería</t>
        </is>
      </c>
      <c r="B7" s="31">
        <f>SUMIF(Presupuesto de Obra!B:B,A7,Presupuesto de Obra!G:G)</f>
        <v/>
      </c>
      <c r="C7" s="31">
        <f>B7*0.21</f>
        <v/>
      </c>
      <c r="D7" s="32">
        <f>B7+C7</f>
        <v/>
      </c>
      <c r="E7" s="33">
        <f>IF($D$13=0,0,D7/$D$13)</f>
        <v/>
      </c>
    </row>
    <row r="8">
      <c r="A8" s="34" t="inlineStr">
        <is>
          <t>Pintura</t>
        </is>
      </c>
      <c r="B8" s="35">
        <f>SUMIF(Presupuesto de Obra!B:B,A8,Presupuesto de Obra!G:G)</f>
        <v/>
      </c>
      <c r="C8" s="35">
        <f>B8*0.21</f>
        <v/>
      </c>
      <c r="D8" s="36">
        <f>B8+C8</f>
        <v/>
      </c>
      <c r="E8" s="37">
        <f>IF($D$13=0,0,D8/$D$13)</f>
        <v/>
      </c>
    </row>
    <row r="9">
      <c r="A9" s="30" t="inlineStr">
        <is>
          <t>Solados y Alicatados</t>
        </is>
      </c>
      <c r="B9" s="31">
        <f>SUMIF(Presupuesto de Obra!B:B,A9,Presupuesto de Obra!G:G)</f>
        <v/>
      </c>
      <c r="C9" s="31">
        <f>B9*0.21</f>
        <v/>
      </c>
      <c r="D9" s="32">
        <f>B9+C9</f>
        <v/>
      </c>
      <c r="E9" s="33">
        <f>IF($D$13=0,0,D9/$D$13)</f>
        <v/>
      </c>
    </row>
    <row r="10">
      <c r="A10" s="34" t="inlineStr">
        <is>
          <t>Climatización</t>
        </is>
      </c>
      <c r="B10" s="35">
        <f>SUMIF(Presupuesto de Obra!B:B,A10,Presupuesto de Obra!G:G)</f>
        <v/>
      </c>
      <c r="C10" s="35">
        <f>B10*0.21</f>
        <v/>
      </c>
      <c r="D10" s="36">
        <f>B10+C10</f>
        <v/>
      </c>
      <c r="E10" s="37">
        <f>IF($D$13=0,0,D10/$D$13)</f>
        <v/>
      </c>
    </row>
    <row r="11">
      <c r="A11" s="30" t="inlineStr">
        <is>
          <t>Cerrajería</t>
        </is>
      </c>
      <c r="B11" s="31">
        <f>SUMIF(Presupuesto de Obra!B:B,A11,Presupuesto de Obra!G:G)</f>
        <v/>
      </c>
      <c r="C11" s="31">
        <f>B11*0.21</f>
        <v/>
      </c>
      <c r="D11" s="32">
        <f>B11+C11</f>
        <v/>
      </c>
      <c r="E11" s="33">
        <f>IF($D$13=0,0,D11/$D$13)</f>
        <v/>
      </c>
    </row>
    <row r="12">
      <c r="A12" s="34" t="inlineStr">
        <is>
          <t>Otros</t>
        </is>
      </c>
      <c r="B12" s="35">
        <f>SUMIF(Presupuesto de Obra!B:B,A12,Presupuesto de Obra!G:G)</f>
        <v/>
      </c>
      <c r="C12" s="35">
        <f>B12*0.21</f>
        <v/>
      </c>
      <c r="D12" s="36">
        <f>B12+C12</f>
        <v/>
      </c>
      <c r="E12" s="37">
        <f>IF($D$13=0,0,D12/$D$13)</f>
        <v/>
      </c>
    </row>
    <row r="13">
      <c r="A13" s="38" t="inlineStr">
        <is>
          <t>TOTAL GENERAL</t>
        </is>
      </c>
      <c r="B13" s="39">
        <f>SUM(B3:B12)</f>
        <v/>
      </c>
      <c r="C13" s="39">
        <f>SUM(C3:C12)</f>
        <v/>
      </c>
      <c r="D13" s="39">
        <f>SUM(D3:D12)</f>
        <v/>
      </c>
      <c r="E13" s="40" t="inlineStr">
        <is>
          <t>100.00%</t>
        </is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10" customWidth="1" min="4" max="4"/>
    <col width="15" customWidth="1" min="5" max="5"/>
    <col width="25" customWidth="1" min="6" max="6"/>
    <col width="30" customWidth="1" min="7" max="7"/>
  </cols>
  <sheetData>
    <row r="1" ht="30" customHeight="1">
      <c r="A1" s="28" t="inlineStr">
        <is>
          <t>CATÁLOGO DE MATERIALES</t>
        </is>
      </c>
    </row>
    <row r="2">
      <c r="A2" s="29" t="inlineStr">
        <is>
          <t>Código</t>
        </is>
      </c>
      <c r="B2" s="29" t="inlineStr">
        <is>
          <t>Material</t>
        </is>
      </c>
      <c r="C2" s="29" t="inlineStr">
        <is>
          <t>Categoría</t>
        </is>
      </c>
      <c r="D2" s="29" t="inlineStr">
        <is>
          <t>Unidad</t>
        </is>
      </c>
      <c r="E2" s="29" t="inlineStr">
        <is>
          <t>Precio Unitario</t>
        </is>
      </c>
      <c r="F2" s="29" t="inlineStr">
        <is>
          <t>Proveedor</t>
        </is>
      </c>
      <c r="G2" s="29" t="inlineStr">
        <is>
          <t>Observaciones</t>
        </is>
      </c>
    </row>
    <row r="3">
      <c r="A3" s="6" t="inlineStr">
        <is>
          <t>MAT-001</t>
        </is>
      </c>
      <c r="B3" s="3" t="inlineStr">
        <is>
          <t>Ladrillo hueco doble</t>
        </is>
      </c>
      <c r="C3" s="6" t="inlineStr">
        <is>
          <t>Albañilería</t>
        </is>
      </c>
      <c r="D3" s="6" t="inlineStr">
        <is>
          <t>ud</t>
        </is>
      </c>
      <c r="E3" s="31" t="n">
        <v>0.45</v>
      </c>
      <c r="F3" s="3" t="inlineStr">
        <is>
          <t>Materiales García</t>
        </is>
      </c>
      <c r="G3" s="3" t="inlineStr"/>
    </row>
    <row r="4">
      <c r="A4" s="12" t="inlineStr">
        <is>
          <t>MAT-002</t>
        </is>
      </c>
      <c r="B4" s="13" t="inlineStr">
        <is>
          <t>Cemento Portland</t>
        </is>
      </c>
      <c r="C4" s="12" t="inlineStr">
        <is>
          <t>Albañilería</t>
        </is>
      </c>
      <c r="D4" s="12" t="inlineStr">
        <is>
          <t>saco</t>
        </is>
      </c>
      <c r="E4" s="35" t="n">
        <v>8.5</v>
      </c>
      <c r="F4" s="13" t="inlineStr">
        <is>
          <t>Cementos del Norte</t>
        </is>
      </c>
      <c r="G4" s="13" t="inlineStr"/>
    </row>
    <row r="5">
      <c r="A5" s="6" t="inlineStr">
        <is>
          <t>MAT-003</t>
        </is>
      </c>
      <c r="B5" s="3" t="inlineStr">
        <is>
          <t>Arena de río lavada</t>
        </is>
      </c>
      <c r="C5" s="6" t="inlineStr">
        <is>
          <t>Albañilería</t>
        </is>
      </c>
      <c r="D5" s="6" t="inlineStr">
        <is>
          <t>m³</t>
        </is>
      </c>
      <c r="E5" s="31" t="n">
        <v>28</v>
      </c>
      <c r="F5" s="3" t="inlineStr">
        <is>
          <t>Áridos del Sur</t>
        </is>
      </c>
      <c r="G5" s="3" t="inlineStr"/>
    </row>
    <row r="6">
      <c r="A6" s="12" t="inlineStr">
        <is>
          <t>MAT-004</t>
        </is>
      </c>
      <c r="B6" s="13" t="inlineStr">
        <is>
          <t>Cable eléctrico 2.5mm</t>
        </is>
      </c>
      <c r="C6" s="12" t="inlineStr">
        <is>
          <t>Electricidad</t>
        </is>
      </c>
      <c r="D6" s="12" t="inlineStr">
        <is>
          <t>ml</t>
        </is>
      </c>
      <c r="E6" s="35" t="n">
        <v>1.2</v>
      </c>
      <c r="F6" s="13" t="inlineStr">
        <is>
          <t>Eléctricas Rodríguez</t>
        </is>
      </c>
      <c r="G6" s="13" t="inlineStr"/>
    </row>
    <row r="7">
      <c r="A7" s="6" t="inlineStr">
        <is>
          <t>MAT-005</t>
        </is>
      </c>
      <c r="B7" s="3" t="inlineStr">
        <is>
          <t>Enchufe Schuko</t>
        </is>
      </c>
      <c r="C7" s="6" t="inlineStr">
        <is>
          <t>Electricidad</t>
        </is>
      </c>
      <c r="D7" s="6" t="inlineStr">
        <is>
          <t>ud</t>
        </is>
      </c>
      <c r="E7" s="31" t="n">
        <v>4.5</v>
      </c>
      <c r="F7" s="3" t="inlineStr">
        <is>
          <t>Eléctricas Rodríguez</t>
        </is>
      </c>
      <c r="G7" s="3" t="inlineStr"/>
    </row>
    <row r="8">
      <c r="A8" s="12" t="inlineStr">
        <is>
          <t>MAT-006</t>
        </is>
      </c>
      <c r="B8" s="13" t="inlineStr">
        <is>
          <t>Interruptor simple</t>
        </is>
      </c>
      <c r="C8" s="12" t="inlineStr">
        <is>
          <t>Electricidad</t>
        </is>
      </c>
      <c r="D8" s="12" t="inlineStr">
        <is>
          <t>ud</t>
        </is>
      </c>
      <c r="E8" s="35" t="n">
        <v>3.8</v>
      </c>
      <c r="F8" s="13" t="inlineStr">
        <is>
          <t>Eléctricas Rodríguez</t>
        </is>
      </c>
      <c r="G8" s="13" t="inlineStr"/>
    </row>
    <row r="9">
      <c r="A9" s="6" t="inlineStr">
        <is>
          <t>MAT-007</t>
        </is>
      </c>
      <c r="B9" s="3" t="inlineStr">
        <is>
          <t>Tubo PVC 50mm</t>
        </is>
      </c>
      <c r="C9" s="6" t="inlineStr">
        <is>
          <t>Fontanería</t>
        </is>
      </c>
      <c r="D9" s="6" t="inlineStr">
        <is>
          <t>ml</t>
        </is>
      </c>
      <c r="E9" s="31" t="n">
        <v>2.3</v>
      </c>
      <c r="F9" s="3" t="inlineStr">
        <is>
          <t>Fontanería López</t>
        </is>
      </c>
      <c r="G9" s="3" t="inlineStr"/>
    </row>
    <row r="10">
      <c r="A10" s="12" t="inlineStr">
        <is>
          <t>MAT-008</t>
        </is>
      </c>
      <c r="B10" s="13" t="inlineStr">
        <is>
          <t>Grifo monomando</t>
        </is>
      </c>
      <c r="C10" s="12" t="inlineStr">
        <is>
          <t>Fontanería</t>
        </is>
      </c>
      <c r="D10" s="12" t="inlineStr">
        <is>
          <t>ud</t>
        </is>
      </c>
      <c r="E10" s="35" t="n">
        <v>45</v>
      </c>
      <c r="F10" s="13" t="inlineStr">
        <is>
          <t>Fontanería López</t>
        </is>
      </c>
      <c r="G10" s="13" t="inlineStr"/>
    </row>
    <row r="11">
      <c r="A11" s="6" t="inlineStr">
        <is>
          <t>MAT-009</t>
        </is>
      </c>
      <c r="B11" s="3" t="inlineStr">
        <is>
          <t>Inodoro completo</t>
        </is>
      </c>
      <c r="C11" s="6" t="inlineStr">
        <is>
          <t>Fontanería</t>
        </is>
      </c>
      <c r="D11" s="6" t="inlineStr">
        <is>
          <t>ud</t>
        </is>
      </c>
      <c r="E11" s="31" t="n">
        <v>180</v>
      </c>
      <c r="F11" s="3" t="inlineStr">
        <is>
          <t>Sanitarios Premium</t>
        </is>
      </c>
      <c r="G11" s="3" t="inlineStr"/>
    </row>
    <row r="12">
      <c r="A12" s="12" t="inlineStr">
        <is>
          <t>MAT-010</t>
        </is>
      </c>
      <c r="B12" s="13" t="inlineStr">
        <is>
          <t>Puerta interior blanca</t>
        </is>
      </c>
      <c r="C12" s="12" t="inlineStr">
        <is>
          <t>Carpintería</t>
        </is>
      </c>
      <c r="D12" s="12" t="inlineStr">
        <is>
          <t>ud</t>
        </is>
      </c>
      <c r="E12" s="35" t="n">
        <v>120</v>
      </c>
      <c r="F12" s="13" t="inlineStr">
        <is>
          <t>Maderas del Valle</t>
        </is>
      </c>
      <c r="G12" s="13" t="inlineStr"/>
    </row>
    <row r="13">
      <c r="A13" s="6" t="inlineStr">
        <is>
          <t>MAT-011</t>
        </is>
      </c>
      <c r="B13" s="3" t="inlineStr">
        <is>
          <t>Ventana PVC blanca</t>
        </is>
      </c>
      <c r="C13" s="6" t="inlineStr">
        <is>
          <t>Carpintería</t>
        </is>
      </c>
      <c r="D13" s="6" t="inlineStr">
        <is>
          <t>m²</t>
        </is>
      </c>
      <c r="E13" s="31" t="n">
        <v>95</v>
      </c>
      <c r="F13" s="3" t="inlineStr">
        <is>
          <t>Ventanas Modernas</t>
        </is>
      </c>
      <c r="G13" s="3" t="inlineStr"/>
    </row>
    <row r="14">
      <c r="A14" s="12" t="inlineStr">
        <is>
          <t>MAT-012</t>
        </is>
      </c>
      <c r="B14" s="13" t="inlineStr">
        <is>
          <t>Pintura plástica blanca</t>
        </is>
      </c>
      <c r="C14" s="12" t="inlineStr">
        <is>
          <t>Pintura</t>
        </is>
      </c>
      <c r="D14" s="12" t="inlineStr">
        <is>
          <t>L</t>
        </is>
      </c>
      <c r="E14" s="35" t="n">
        <v>12.5</v>
      </c>
      <c r="F14" s="13" t="inlineStr">
        <is>
          <t>Pinturas Color</t>
        </is>
      </c>
      <c r="G14" s="13" t="inlineStr"/>
    </row>
    <row r="15">
      <c r="A15" s="6" t="inlineStr">
        <is>
          <t>MAT-013</t>
        </is>
      </c>
      <c r="B15" s="3" t="inlineStr">
        <is>
          <t>Rodillo profesional</t>
        </is>
      </c>
      <c r="C15" s="6" t="inlineStr">
        <is>
          <t>Pintura</t>
        </is>
      </c>
      <c r="D15" s="6" t="inlineStr">
        <is>
          <t>ud</t>
        </is>
      </c>
      <c r="E15" s="31" t="n">
        <v>8</v>
      </c>
      <c r="F15" s="3" t="inlineStr">
        <is>
          <t>Pinturas Color</t>
        </is>
      </c>
      <c r="G15" s="3" t="inlineStr"/>
    </row>
    <row r="16">
      <c r="A16" s="12" t="inlineStr">
        <is>
          <t>MAT-014</t>
        </is>
      </c>
      <c r="B16" s="13" t="inlineStr">
        <is>
          <t>Gres porcelánico 60x60</t>
        </is>
      </c>
      <c r="C16" s="12" t="inlineStr">
        <is>
          <t>Solados</t>
        </is>
      </c>
      <c r="D16" s="12" t="inlineStr">
        <is>
          <t>m²</t>
        </is>
      </c>
      <c r="E16" s="35" t="n">
        <v>18.5</v>
      </c>
      <c r="F16" s="13" t="inlineStr">
        <is>
          <t>Azulejos Modernos</t>
        </is>
      </c>
      <c r="G16" s="13" t="inlineStr"/>
    </row>
    <row r="17">
      <c r="A17" s="6" t="inlineStr">
        <is>
          <t>MAT-015</t>
        </is>
      </c>
      <c r="B17" s="3" t="inlineStr">
        <is>
          <t>Azulejo baño blanco</t>
        </is>
      </c>
      <c r="C17" s="6" t="inlineStr">
        <is>
          <t>Alicatados</t>
        </is>
      </c>
      <c r="D17" s="6" t="inlineStr">
        <is>
          <t>m²</t>
        </is>
      </c>
      <c r="E17" s="31" t="n">
        <v>14</v>
      </c>
      <c r="F17" s="3" t="inlineStr">
        <is>
          <t>Azulejos Modernos</t>
        </is>
      </c>
      <c r="G17" s="3" t="inlineStr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25" customWidth="1" min="5" max="5"/>
    <col width="30" customWidth="1" min="6" max="6"/>
  </cols>
  <sheetData>
    <row r="1" ht="30" customHeight="1">
      <c r="A1" s="28" t="inlineStr">
        <is>
          <t>TARIFAS DE MANO DE OBRA</t>
        </is>
      </c>
    </row>
    <row r="2">
      <c r="A2" s="29" t="inlineStr">
        <is>
          <t>Oficio</t>
        </is>
      </c>
      <c r="B2" s="29" t="inlineStr">
        <is>
          <t>Categoría</t>
        </is>
      </c>
      <c r="C2" s="29" t="inlineStr">
        <is>
          <t>Tarifa por Hora</t>
        </is>
      </c>
      <c r="D2" s="29" t="inlineStr">
        <is>
          <t>Tarifa por Día</t>
        </is>
      </c>
      <c r="E2" s="29" t="inlineStr">
        <is>
          <t>Especialización</t>
        </is>
      </c>
      <c r="F2" s="29" t="inlineStr">
        <is>
          <t>Observaciones</t>
        </is>
      </c>
    </row>
    <row r="3">
      <c r="A3" s="3" t="inlineStr">
        <is>
          <t>Oficial 1ª Albañil</t>
        </is>
      </c>
      <c r="B3" s="3" t="inlineStr">
        <is>
          <t>Albañilería</t>
        </is>
      </c>
      <c r="C3" s="31" t="n">
        <v>18.5</v>
      </c>
      <c r="D3" s="31" t="n">
        <v>148</v>
      </c>
      <c r="E3" s="3" t="inlineStr">
        <is>
          <t>Obra estructural</t>
        </is>
      </c>
      <c r="F3" s="3" t="inlineStr"/>
    </row>
    <row r="4">
      <c r="A4" s="13" t="inlineStr">
        <is>
          <t>Oficial 2ª Albañil</t>
        </is>
      </c>
      <c r="B4" s="13" t="inlineStr">
        <is>
          <t>Albañilería</t>
        </is>
      </c>
      <c r="C4" s="35" t="n">
        <v>15</v>
      </c>
      <c r="D4" s="35" t="n">
        <v>120</v>
      </c>
      <c r="E4" s="13" t="inlineStr">
        <is>
          <t>Ayudante</t>
        </is>
      </c>
      <c r="F4" s="13" t="inlineStr"/>
    </row>
    <row r="5">
      <c r="A5" s="3" t="inlineStr">
        <is>
          <t>Peón Albañil</t>
        </is>
      </c>
      <c r="B5" s="3" t="inlineStr">
        <is>
          <t>Albañilería</t>
        </is>
      </c>
      <c r="C5" s="31" t="n">
        <v>12</v>
      </c>
      <c r="D5" s="31" t="n">
        <v>96</v>
      </c>
      <c r="E5" s="3" t="inlineStr">
        <is>
          <t>Trabajos auxiliares</t>
        </is>
      </c>
      <c r="F5" s="3" t="inlineStr"/>
    </row>
    <row r="6">
      <c r="A6" s="13" t="inlineStr">
        <is>
          <t>Oficial Electricista</t>
        </is>
      </c>
      <c r="B6" s="13" t="inlineStr">
        <is>
          <t>Electricidad</t>
        </is>
      </c>
      <c r="C6" s="35" t="n">
        <v>20</v>
      </c>
      <c r="D6" s="35" t="n">
        <v>160</v>
      </c>
      <c r="E6" s="13" t="inlineStr">
        <is>
          <t>Instalaciones eléctricas</t>
        </is>
      </c>
      <c r="F6" s="13" t="inlineStr"/>
    </row>
    <row r="7">
      <c r="A7" s="3" t="inlineStr">
        <is>
          <t>Ayudante Electricista</t>
        </is>
      </c>
      <c r="B7" s="3" t="inlineStr">
        <is>
          <t>Electricidad</t>
        </is>
      </c>
      <c r="C7" s="31" t="n">
        <v>14</v>
      </c>
      <c r="D7" s="31" t="n">
        <v>112</v>
      </c>
      <c r="E7" s="3" t="inlineStr">
        <is>
          <t>Apoyo instalaciones</t>
        </is>
      </c>
      <c r="F7" s="3" t="inlineStr"/>
    </row>
    <row r="8">
      <c r="A8" s="13" t="inlineStr">
        <is>
          <t>Oficial Fontanero</t>
        </is>
      </c>
      <c r="B8" s="13" t="inlineStr">
        <is>
          <t>Fontanería</t>
        </is>
      </c>
      <c r="C8" s="35" t="n">
        <v>19</v>
      </c>
      <c r="D8" s="35" t="n">
        <v>152</v>
      </c>
      <c r="E8" s="13" t="inlineStr">
        <is>
          <t>Instalaciones sanitarias</t>
        </is>
      </c>
      <c r="F8" s="13" t="inlineStr"/>
    </row>
    <row r="9">
      <c r="A9" s="3" t="inlineStr">
        <is>
          <t>Ayudante Fontanero</t>
        </is>
      </c>
      <c r="B9" s="3" t="inlineStr">
        <is>
          <t>Fontanería</t>
        </is>
      </c>
      <c r="C9" s="31" t="n">
        <v>13.5</v>
      </c>
      <c r="D9" s="31" t="n">
        <v>108</v>
      </c>
      <c r="E9" s="3" t="inlineStr">
        <is>
          <t>Apoyo fontanería</t>
        </is>
      </c>
      <c r="F9" s="3" t="inlineStr"/>
    </row>
    <row r="10">
      <c r="A10" s="13" t="inlineStr">
        <is>
          <t>Oficial Carpintero</t>
        </is>
      </c>
      <c r="B10" s="13" t="inlineStr">
        <is>
          <t>Carpintería</t>
        </is>
      </c>
      <c r="C10" s="35" t="n">
        <v>18</v>
      </c>
      <c r="D10" s="35" t="n">
        <v>144</v>
      </c>
      <c r="E10" s="13" t="inlineStr">
        <is>
          <t>Montaje carpintería</t>
        </is>
      </c>
      <c r="F10" s="13" t="inlineStr"/>
    </row>
    <row r="11">
      <c r="A11" s="3" t="inlineStr">
        <is>
          <t>Oficial Pintor</t>
        </is>
      </c>
      <c r="B11" s="3" t="inlineStr">
        <is>
          <t>Pintura</t>
        </is>
      </c>
      <c r="C11" s="31" t="n">
        <v>16.5</v>
      </c>
      <c r="D11" s="31" t="n">
        <v>132</v>
      </c>
      <c r="E11" s="3" t="inlineStr">
        <is>
          <t>Pintura y acabados</t>
        </is>
      </c>
      <c r="F11" s="3" t="inlineStr"/>
    </row>
    <row r="12">
      <c r="A12" s="13" t="inlineStr">
        <is>
          <t>Peón Pintor</t>
        </is>
      </c>
      <c r="B12" s="13" t="inlineStr">
        <is>
          <t>Pintura</t>
        </is>
      </c>
      <c r="C12" s="35" t="n">
        <v>11.5</v>
      </c>
      <c r="D12" s="35" t="n">
        <v>92</v>
      </c>
      <c r="E12" s="13" t="inlineStr">
        <is>
          <t>Preparación superficies</t>
        </is>
      </c>
      <c r="F12" s="13" t="inlineStr"/>
    </row>
    <row r="13">
      <c r="A13" s="3" t="inlineStr">
        <is>
          <t>Oficial Solador</t>
        </is>
      </c>
      <c r="B13" s="3" t="inlineStr">
        <is>
          <t>Solados</t>
        </is>
      </c>
      <c r="C13" s="31" t="n">
        <v>17.5</v>
      </c>
      <c r="D13" s="31" t="n">
        <v>140</v>
      </c>
      <c r="E13" s="3" t="inlineStr">
        <is>
          <t>Colocación pavimentos</t>
        </is>
      </c>
      <c r="F13" s="3" t="inlineStr"/>
    </row>
    <row r="14">
      <c r="A14" s="13" t="inlineStr">
        <is>
          <t>Ayudante Solador</t>
        </is>
      </c>
      <c r="B14" s="13" t="inlineStr">
        <is>
          <t>Solados</t>
        </is>
      </c>
      <c r="C14" s="35" t="n">
        <v>13</v>
      </c>
      <c r="D14" s="35" t="n">
        <v>104</v>
      </c>
      <c r="E14" s="13" t="inlineStr">
        <is>
          <t>Preparación morteros</t>
        </is>
      </c>
      <c r="F14" s="13" t="inlineStr"/>
    </row>
    <row r="15">
      <c r="A15" s="3" t="inlineStr">
        <is>
          <t>Oficial Climatización</t>
        </is>
      </c>
      <c r="B15" s="3" t="inlineStr">
        <is>
          <t>Climatización</t>
        </is>
      </c>
      <c r="C15" s="31" t="n">
        <v>22</v>
      </c>
      <c r="D15" s="31" t="n">
        <v>176</v>
      </c>
      <c r="E15" s="3" t="inlineStr">
        <is>
          <t>Instalación A/C</t>
        </is>
      </c>
      <c r="F15" s="3" t="inlineStr"/>
    </row>
    <row r="16">
      <c r="A16" s="13" t="inlineStr">
        <is>
          <t>Oficial Cerrajero</t>
        </is>
      </c>
      <c r="B16" s="13" t="inlineStr">
        <is>
          <t>Cerrajería</t>
        </is>
      </c>
      <c r="C16" s="35" t="n">
        <v>19.5</v>
      </c>
      <c r="D16" s="35" t="n">
        <v>156</v>
      </c>
      <c r="E16" s="13" t="inlineStr">
        <is>
          <t>Herrajes y cerraduras</t>
        </is>
      </c>
      <c r="F16" s="13" t="inlineStr"/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12" customWidth="1" min="1" max="1"/>
    <col width="40" customWidth="1" min="2" max="2"/>
    <col width="20" customWidth="1" min="3" max="3"/>
    <col width="15" customWidth="1" min="4" max="4"/>
  </cols>
  <sheetData>
    <row r="1" ht="35" customHeight="1">
      <c r="A1" s="1" t="inlineStr">
        <is>
          <t>RESUMEN EJECUTIVO DEL PROYECTO</t>
        </is>
      </c>
    </row>
    <row r="3" ht="25" customHeight="1">
      <c r="A3" s="41" t="inlineStr">
        <is>
          <t>PRESUPUESTO TOTAL</t>
        </is>
      </c>
    </row>
    <row r="4" ht="30" customHeight="1">
      <c r="A4" s="42">
        <f>'Presupuesto de Obra'!G33</f>
        <v/>
      </c>
    </row>
    <row r="6" ht="25" customHeight="1">
      <c r="A6" s="43" t="inlineStr">
        <is>
          <t>SUBTOTAL (Sin IVA)</t>
        </is>
      </c>
    </row>
    <row r="7" ht="30" customHeight="1">
      <c r="A7" s="42">
        <f>'Presupuesto de Obra'!G31</f>
        <v/>
      </c>
    </row>
    <row r="9" ht="25" customHeight="1">
      <c r="A9" s="43" t="inlineStr">
        <is>
          <t>TOTAL IVA</t>
        </is>
      </c>
    </row>
    <row r="10" ht="30" customHeight="1">
      <c r="A10" s="42">
        <f>'Presupuesto de Obra'!G32</f>
        <v/>
      </c>
    </row>
    <row r="12" ht="25" customHeight="1">
      <c r="A12" s="44" t="inlineStr">
        <is>
          <t>Nº DE PARTIDAS</t>
        </is>
      </c>
    </row>
    <row r="13" ht="30" customHeight="1">
      <c r="A13" s="45">
        <f>COUNTA('Presupuesto de Obra'!A9:A30)</f>
        <v/>
      </c>
    </row>
    <row r="17" ht="25" customHeight="1">
      <c r="A17" s="46" t="inlineStr">
        <is>
          <t>TOP 5 PARTIDAS MÁS COSTOSAS</t>
        </is>
      </c>
    </row>
    <row r="18">
      <c r="A18" s="29" t="inlineStr">
        <is>
          <t>Posición</t>
        </is>
      </c>
      <c r="B18" s="29" t="inlineStr">
        <is>
          <t>Descripción</t>
        </is>
      </c>
      <c r="C18" s="29" t="inlineStr">
        <is>
          <t>Categoría</t>
        </is>
      </c>
      <c r="D18" s="29" t="inlineStr">
        <is>
          <t>Total</t>
        </is>
      </c>
    </row>
    <row r="19">
      <c r="A19" s="47" t="n">
        <v>1</v>
      </c>
      <c r="B19" s="3" t="n"/>
      <c r="C19" s="3" t="n"/>
      <c r="D19" s="31" t="n"/>
    </row>
    <row r="20">
      <c r="A20" s="48" t="n">
        <v>2</v>
      </c>
      <c r="B20" s="13" t="n"/>
      <c r="C20" s="13" t="n"/>
      <c r="D20" s="35" t="n"/>
    </row>
    <row r="21">
      <c r="A21" s="47" t="n">
        <v>3</v>
      </c>
      <c r="B21" s="3" t="n"/>
      <c r="C21" s="3" t="n"/>
      <c r="D21" s="31" t="n"/>
    </row>
    <row r="22">
      <c r="A22" s="48" t="n">
        <v>4</v>
      </c>
      <c r="B22" s="13" t="n"/>
      <c r="C22" s="13" t="n"/>
      <c r="D22" s="35" t="n"/>
    </row>
    <row r="23">
      <c r="A23" s="47" t="n">
        <v>5</v>
      </c>
      <c r="B23" s="3" t="n"/>
      <c r="C23" s="3" t="n"/>
      <c r="D23" s="31" t="n"/>
    </row>
  </sheetData>
  <mergeCells count="10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7:D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35" customHeight="1">
      <c r="A1" s="28" t="inlineStr">
        <is>
          <t>INSTRUCCIONES DE USO - PLANTILLA PRESUPUESTO OBRAS</t>
        </is>
      </c>
    </row>
    <row r="2" ht="8" customHeight="1">
      <c r="A2" t="inlineStr"/>
    </row>
    <row r="3" ht="25" customHeight="1">
      <c r="A3" s="49" t="inlineStr">
        <is>
          <t>BIENVENIDO A TU PLANTILLA DE PRESUPUESTO DE OBRAS Y REFORMAS</t>
        </is>
      </c>
    </row>
    <row r="4">
      <c r="A4" s="50" t="inlineStr">
        <is>
          <t>Esta plantilla profesional te ayudará a crear presupuestos detallados y profesionales.</t>
        </is>
      </c>
    </row>
    <row r="5" ht="8" customHeight="1">
      <c r="A5" t="inlineStr"/>
    </row>
    <row r="6" ht="22" customHeight="1">
      <c r="A6" s="51" t="inlineStr">
        <is>
          <t>1. HOJA "PRESUPUESTO DE OBRA"</t>
        </is>
      </c>
    </row>
    <row r="7">
      <c r="A7" s="50" t="inlineStr">
        <is>
          <t xml:space="preserve">   • Completa la información del proyecto en la parte superior</t>
        </is>
      </c>
    </row>
    <row r="8">
      <c r="A8" s="50" t="inlineStr">
        <is>
          <t xml:space="preserve">   • Añade partidas en las filas disponibles</t>
        </is>
      </c>
    </row>
    <row r="9">
      <c r="A9" s="50" t="inlineStr">
        <is>
          <t xml:space="preserve">   • Las columnas Subtotal, IVA y Total se calculan automáticamente</t>
        </is>
      </c>
    </row>
    <row r="10">
      <c r="A10" s="50" t="inlineStr">
        <is>
          <t xml:space="preserve">   • Las categorías y unidades tienen listas desplegables</t>
        </is>
      </c>
    </row>
    <row r="11">
      <c r="A11" s="50" t="inlineStr">
        <is>
          <t xml:space="preserve">   • El resumen financiero se actualiza automáticamente</t>
        </is>
      </c>
    </row>
    <row r="12" ht="8" customHeight="1">
      <c r="A12" t="inlineStr"/>
    </row>
    <row r="13" ht="22" customHeight="1">
      <c r="A13" s="51" t="inlineStr">
        <is>
          <t>2. HOJA "CATEGORÍAS"</t>
        </is>
      </c>
    </row>
    <row r="14">
      <c r="A14" s="50" t="inlineStr">
        <is>
          <t xml:space="preserve">   • Visualiza el gasto por cada categoría de trabajo</t>
        </is>
      </c>
    </row>
    <row r="15">
      <c r="A15" s="50" t="inlineStr">
        <is>
          <t xml:space="preserve">   • El gráfico circular muestra la distribución del presupuesto</t>
        </is>
      </c>
    </row>
    <row r="16">
      <c r="A16" s="50" t="inlineStr">
        <is>
          <t xml:space="preserve">   • Se actualiza automáticamente con los datos del presupuesto</t>
        </is>
      </c>
    </row>
    <row r="17" ht="8" customHeight="1">
      <c r="A17" t="inlineStr"/>
    </row>
    <row r="18" ht="22" customHeight="1">
      <c r="A18" s="51" t="inlineStr">
        <is>
          <t>3. HOJA "CATÁLOGO MATERIALES"</t>
        </is>
      </c>
    </row>
    <row r="19">
      <c r="A19" s="50" t="inlineStr">
        <is>
          <t xml:space="preserve">   • Consulta precios de referencia de materiales</t>
        </is>
      </c>
    </row>
    <row r="20">
      <c r="A20" s="50" t="inlineStr">
        <is>
          <t xml:space="preserve">   • Añade tus propios materiales y proveedores</t>
        </is>
      </c>
    </row>
    <row r="21">
      <c r="A21" s="50" t="inlineStr">
        <is>
          <t xml:space="preserve">   • Útil para estimar costes de materiales</t>
        </is>
      </c>
    </row>
    <row r="22" ht="8" customHeight="1">
      <c r="A22" t="inlineStr"/>
    </row>
    <row r="23" ht="22" customHeight="1">
      <c r="A23" s="51" t="inlineStr">
        <is>
          <t>4. HOJA "MANO DE OBRA"</t>
        </is>
      </c>
    </row>
    <row r="24">
      <c r="A24" s="50" t="inlineStr">
        <is>
          <t xml:space="preserve">   • Tarifas orientativas por oficio y categoría</t>
        </is>
      </c>
    </row>
    <row r="25">
      <c r="A25" s="50" t="inlineStr">
        <is>
          <t xml:space="preserve">   • Incluye tarifas por hora y por día</t>
        </is>
      </c>
    </row>
    <row r="26">
      <c r="A26" s="50" t="inlineStr">
        <is>
          <t xml:space="preserve">   • Personaliza según tu zona geográfica</t>
        </is>
      </c>
    </row>
    <row r="27" ht="8" customHeight="1">
      <c r="A27" t="inlineStr"/>
    </row>
    <row r="28" ht="22" customHeight="1">
      <c r="A28" s="51" t="inlineStr">
        <is>
          <t>5. HOJA "RESUMEN EJECUTIVO"</t>
        </is>
      </c>
    </row>
    <row r="29">
      <c r="A29" s="50" t="inlineStr">
        <is>
          <t xml:space="preserve">   • Vista general de los totales del proyecto</t>
        </is>
      </c>
    </row>
    <row r="30">
      <c r="A30" s="50" t="inlineStr">
        <is>
          <t xml:space="preserve">   • Indicadores clave del presupuesto</t>
        </is>
      </c>
    </row>
    <row r="31">
      <c r="A31" s="50" t="inlineStr">
        <is>
          <t xml:space="preserve">   • Útil para presentaciones a clientes</t>
        </is>
      </c>
    </row>
    <row r="32" ht="8" customHeight="1">
      <c r="A32" t="inlineStr"/>
    </row>
    <row r="33" ht="20" customHeight="1">
      <c r="A33" s="52" t="inlineStr">
        <is>
          <t>CONSEJOS DE USO:</t>
        </is>
      </c>
    </row>
    <row r="34">
      <c r="A34" s="50" t="inlineStr">
        <is>
          <t>✓ Guarda copias de seguridad periódicamente</t>
        </is>
      </c>
    </row>
    <row r="35">
      <c r="A35" s="50" t="inlineStr">
        <is>
          <t>✓ Personaliza los colores según tu marca</t>
        </is>
      </c>
    </row>
    <row r="36">
      <c r="A36" s="50" t="inlineStr">
        <is>
          <t>✓ Actualiza los precios de materiales regularmente</t>
        </is>
      </c>
    </row>
    <row r="37">
      <c r="A37" s="50" t="inlineStr">
        <is>
          <t>✓ Revisa el IVA aplicable en tu zona</t>
        </is>
      </c>
    </row>
    <row r="38">
      <c r="A38" s="50" t="inlineStr">
        <is>
          <t>✓ Añade márgenes de beneficio en los precios</t>
        </is>
      </c>
    </row>
    <row r="39" ht="8" customHeight="1">
      <c r="A39" t="inlineStr"/>
    </row>
    <row r="40" ht="20" customHeight="1">
      <c r="A40" s="52" t="inlineStr">
        <is>
          <t>SOPORTE:</t>
        </is>
      </c>
    </row>
    <row r="41">
      <c r="A41" s="50" t="inlineStr">
        <is>
          <t>Para más plantillas gratuitas y recursos, visita nuestro sitio web.</t>
        </is>
      </c>
    </row>
    <row r="42" ht="8" customHeight="1">
      <c r="A42" t="inlineStr"/>
    </row>
    <row r="43">
      <c r="A43" s="53" t="inlineStr">
        <is>
          <t>© 2024 - Plantilla Gratuita para Presupuestos de Obras y Reformas</t>
        </is>
      </c>
    </row>
  </sheetData>
  <mergeCells count="43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2026-02-05T17:22:50Z</dcterms:created>
  <dcterms:modified xmlns:dcterms="http://purl.org/dc/terms/" xmlns:xsi="http://www.w3.org/2001/XMLSchema-instance" xsi:type="dcterms:W3CDTF">2026-02-05T17:22:50Z</dcterms:modified>
</cp:coreProperties>
</file>